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270" windowWidth="15480" windowHeight="1107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Q12" i="1"/>
  <c r="Q10"/>
  <c r="O10" l="1"/>
  <c r="C19" l="1"/>
  <c r="D19"/>
  <c r="B19"/>
  <c r="C30"/>
  <c r="C32" s="1"/>
  <c r="D30"/>
  <c r="B30"/>
  <c r="C25"/>
  <c r="D25"/>
  <c r="B25"/>
  <c r="C13"/>
  <c r="C22" s="1"/>
  <c r="D13"/>
  <c r="B13"/>
  <c r="B22" s="1"/>
  <c r="D31" l="1"/>
  <c r="B32"/>
  <c r="D20"/>
  <c r="D32"/>
  <c r="D22"/>
  <c r="D23" s="1"/>
  <c r="D33" s="1"/>
  <c r="D26"/>
  <c r="D14"/>
</calcChain>
</file>

<file path=xl/sharedStrings.xml><?xml version="1.0" encoding="utf-8"?>
<sst xmlns="http://schemas.openxmlformats.org/spreadsheetml/2006/main" count="71" uniqueCount="65">
  <si>
    <t>Kategorie</t>
  </si>
  <si>
    <t>Abfindung</t>
  </si>
  <si>
    <t xml:space="preserve">Rentenmodell </t>
  </si>
  <si>
    <t>Arbeitszeitverkürzung</t>
  </si>
  <si>
    <t>Nr. Modell</t>
  </si>
  <si>
    <t>Modell- beschreibung</t>
  </si>
  <si>
    <t>alle Beschäftigte</t>
  </si>
  <si>
    <t>alle 1950 bis 1955 geb. Beschäftigte</t>
  </si>
  <si>
    <t>2014 - 2018</t>
  </si>
  <si>
    <t>Prognose zum Abschluss-verhalten (Anzahl Verträge)</t>
  </si>
  <si>
    <t>AN 60 Jahre alt, Entgelt E 8 KGSt = 47.500 €, Renteneintritt in 5 Jahren und 7 Monaten</t>
  </si>
  <si>
    <t>Beispiel AN:</t>
  </si>
  <si>
    <t>Arbeitnehmer geb. 15.12.1954;     E 8 KGSt = 47.500 €, Regelrenteneintritt (65J+8 Mon) = 01.09.2020, vorzeitiger Dienstaustritt 31.12.2017</t>
  </si>
  <si>
    <t>Stellenwegfall (strukturell)</t>
  </si>
  <si>
    <t>kein Stellenwegfall</t>
  </si>
  <si>
    <t>je Vertrag in €</t>
  </si>
  <si>
    <t>Erläuterung</t>
  </si>
  <si>
    <t>Rentenausgleichszahlung + HV ZVK</t>
  </si>
  <si>
    <t>Rückstellung je Modell gemäß Prognose ges.</t>
  </si>
  <si>
    <t>Reduzierung je Vertrag</t>
  </si>
  <si>
    <t>Arbeitnehmer mit E 8 - KGSt, Vertragszeitraum  5 Jahre</t>
  </si>
  <si>
    <t xml:space="preserve"> Personalaufwandsreduzierung ges.:</t>
  </si>
  <si>
    <t>Fachkräfteverlust  incl. Wissensverlust</t>
  </si>
  <si>
    <t xml:space="preserve">vorzeitiger Renteneintritt Einsparung PK 
strukturelle dauerhafte Stelleneinsparung </t>
  </si>
  <si>
    <t>keine strukturelle Wirkung, Wirkung nur 5 Jahre</t>
  </si>
  <si>
    <r>
      <rPr>
        <b/>
        <sz val="12"/>
        <color theme="1"/>
        <rFont val="Calibri"/>
        <family val="2"/>
        <scheme val="minor"/>
      </rPr>
      <t>Laufende Personalaufwendungen</t>
    </r>
    <r>
      <rPr>
        <b/>
        <sz val="8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mit Vertragsabschluss</t>
    </r>
    <r>
      <rPr>
        <b/>
        <sz val="8"/>
        <color theme="1"/>
        <rFont val="Calibri"/>
        <family val="2"/>
        <scheme val="minor"/>
      </rPr>
      <t xml:space="preserve"> (Personalkosten während der Vertragslaufzeit  je Bsp. AN u. Annahmeverhalten)</t>
    </r>
  </si>
  <si>
    <t>Reduzierung je Modell gemäß Prognose ges.:</t>
  </si>
  <si>
    <t xml:space="preserve">Personalaufwendungen ohne Modelle </t>
  </si>
  <si>
    <t xml:space="preserve">265.206 € </t>
  </si>
  <si>
    <t>317.000 €</t>
  </si>
  <si>
    <t>237.500 €</t>
  </si>
  <si>
    <t>Entgelt AN 5 Jahre x 47.500 €</t>
  </si>
  <si>
    <t>Entgelt Bsp.-AN vom 01.01.2014 bis 07/2019</t>
  </si>
  <si>
    <t>Entgelt Bsp.- AN vom 01.01.2014 bis 31.08.2020</t>
  </si>
  <si>
    <t>Personalaufwendungen ohne Modelle ges.:</t>
  </si>
  <si>
    <t>Personalaufwendungen bei Inanspruchnahme Modelle gesamt:</t>
  </si>
  <si>
    <t>freiwillige Verkürzung der Arbeitszeit um 10 % mit entsprechender Entgeltkürzung, Bonus
in Höhe von 5 % des tariflichen Entgeltes als Festbetrag, Vertragslaufzeit:  5 Jahre</t>
  </si>
  <si>
    <r>
      <t xml:space="preserve">zu bildende Rückstellung mit Vertragsabschluss bis spätestens 31.12.2013 </t>
    </r>
    <r>
      <rPr>
        <b/>
        <sz val="9"/>
        <color theme="1"/>
        <rFont val="Calibri"/>
        <family val="2"/>
        <scheme val="minor"/>
      </rPr>
      <t>(einmaliger Aufwand):</t>
    </r>
  </si>
  <si>
    <t xml:space="preserve">Beträge für die Abfindungszahlungen werden den Rückstellungen entnommen </t>
  </si>
  <si>
    <t>Personal-aufwendungen ges.:</t>
  </si>
  <si>
    <t>Personal-aufwendungen je Modell ges.:</t>
  </si>
  <si>
    <t>2014 - 2015</t>
  </si>
  <si>
    <t>HH-wirksamkeit</t>
  </si>
  <si>
    <r>
      <t xml:space="preserve">Gesamtbetrag der zu bildenden Rückstellungen </t>
    </r>
    <r>
      <rPr>
        <sz val="9"/>
        <color theme="1"/>
        <rFont val="Calibri"/>
        <family val="2"/>
        <scheme val="minor"/>
      </rPr>
      <t>(ggf. VNG-Mittel)</t>
    </r>
    <r>
      <rPr>
        <b/>
        <sz val="9"/>
        <color theme="1"/>
        <rFont val="Calibri"/>
        <family val="2"/>
        <scheme val="minor"/>
      </rPr>
      <t>:</t>
    </r>
  </si>
  <si>
    <t>spätester HH-Wirksamkeit erst ab 2019</t>
  </si>
  <si>
    <t>sofortiger Stellenabbau 2014 sofortige HHKO, 
strukturelle dauerhafte Stelleneinsparung</t>
  </si>
  <si>
    <t>sofortige PK-Einsparung
Laufzeitverlängerung möglich
Kein Wissensverlust
Arbeitsplatzsicherung</t>
  </si>
  <si>
    <t>mind. 2 Jahre vorzeitiger Renteneintritt ohne Abzüge, 
AG zahlt Rentenausgleichszahlung + Höherversicherung ZVK</t>
  </si>
  <si>
    <t>Chancen AG</t>
  </si>
  <si>
    <t>Risiken AG</t>
  </si>
  <si>
    <t>max. 12,5 Mio Euro</t>
  </si>
  <si>
    <t>mit Berücksichtigung ZGM</t>
  </si>
  <si>
    <r>
      <t xml:space="preserve">Einmaliger Personalaufwand </t>
    </r>
    <r>
      <rPr>
        <b/>
        <sz val="10"/>
        <color theme="1"/>
        <rFont val="Calibri"/>
        <family val="2"/>
        <scheme val="minor"/>
      </rPr>
      <t>(Rückstellung)</t>
    </r>
  </si>
  <si>
    <t>laufender Personalaufwand</t>
  </si>
  <si>
    <t>Personalaufwand mit Modell gesamt</t>
  </si>
  <si>
    <t>Rückstellung + lfd. Personal- aufwand</t>
  </si>
  <si>
    <t>Einspareffekt gesamt:</t>
  </si>
  <si>
    <t xml:space="preserve">laufender Personalaufwand gesamt: </t>
  </si>
  <si>
    <t>Einspareffekt je Modell</t>
  </si>
  <si>
    <r>
      <t>Bonusbetrag in Höhe von 2.375 € x 5 Jahre</t>
    </r>
    <r>
      <rPr>
        <sz val="10"/>
        <rFont val="Calibri"/>
        <family val="2"/>
        <scheme val="minor"/>
      </rPr>
      <t xml:space="preserve"> (5% von 47.500 €)</t>
    </r>
  </si>
  <si>
    <r>
      <t xml:space="preserve">PK für 5 Jahre je Vertrag  minus 10 % </t>
    </r>
    <r>
      <rPr>
        <sz val="10"/>
        <rFont val="Calibri"/>
        <family val="2"/>
        <scheme val="minor"/>
      </rPr>
      <t>(5 Jahre 90% von 47.500 €)</t>
    </r>
  </si>
  <si>
    <r>
      <t>PK bis DAUS vom 01.01.2014 bis 31.12.2017</t>
    </r>
    <r>
      <rPr>
        <sz val="10"/>
        <rFont val="Calibri"/>
        <family val="2"/>
        <scheme val="minor"/>
      </rPr>
      <t xml:space="preserve"> (4 Jahre 47.500 €)</t>
    </r>
  </si>
  <si>
    <r>
      <t xml:space="preserve">Zahlung eines Sockelbetrages in Höhe von 20.000 Euro </t>
    </r>
    <r>
      <rPr>
        <strike/>
        <sz val="10"/>
        <color theme="1"/>
        <rFont val="Calibri"/>
        <family val="2"/>
        <scheme val="minor"/>
      </rPr>
      <t>(30.000 €)</t>
    </r>
    <r>
      <rPr>
        <sz val="10"/>
        <color theme="1"/>
        <rFont val="Calibri"/>
        <family val="2"/>
        <scheme val="minor"/>
      </rPr>
      <t xml:space="preserve"> zuzüglich eines gestaffelten  Abfindungsbetrages (Alter, Dienstjahre)</t>
    </r>
  </si>
  <si>
    <r>
      <t xml:space="preserve">Sockelbetrag in Höhe von 20.000 € </t>
    </r>
    <r>
      <rPr>
        <strike/>
        <sz val="10"/>
        <color theme="1"/>
        <rFont val="Calibri"/>
        <family val="2"/>
        <scheme val="minor"/>
      </rPr>
      <t>30.000 €</t>
    </r>
    <r>
      <rPr>
        <sz val="10"/>
        <color theme="1"/>
        <rFont val="Calibri"/>
        <family val="2"/>
        <scheme val="minor"/>
      </rPr>
      <t xml:space="preserve"> + gestaffelte angenommene Abfindung</t>
    </r>
  </si>
  <si>
    <t>MA-Gruppe in Stadt + EB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</si>
</sst>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trike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DE64"/>
        <bgColor indexed="64"/>
      </patternFill>
    </fill>
    <fill>
      <patternFill patternType="solid">
        <fgColor rgb="FF00D25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63377788628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rgb="FF00D25F"/>
      </left>
      <right style="thin">
        <color indexed="64"/>
      </right>
      <top style="thick">
        <color rgb="FF00D25F"/>
      </top>
      <bottom style="thin">
        <color indexed="64"/>
      </bottom>
      <diagonal/>
    </border>
    <border>
      <left style="thin">
        <color indexed="64"/>
      </left>
      <right/>
      <top style="thick">
        <color rgb="FF00D25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D25F"/>
      </top>
      <bottom style="thin">
        <color indexed="64"/>
      </bottom>
      <diagonal/>
    </border>
    <border>
      <left/>
      <right style="thick">
        <color rgb="FF00D25F"/>
      </right>
      <top style="thick">
        <color rgb="FF00D25F"/>
      </top>
      <bottom style="thin">
        <color indexed="64"/>
      </bottom>
      <diagonal/>
    </border>
    <border>
      <left style="thick">
        <color rgb="FF00D25F"/>
      </left>
      <right/>
      <top style="thin">
        <color indexed="64"/>
      </top>
      <bottom style="thick">
        <color rgb="FF00D25F"/>
      </bottom>
      <diagonal/>
    </border>
    <border>
      <left/>
      <right/>
      <top style="thin">
        <color indexed="64"/>
      </top>
      <bottom style="thick">
        <color rgb="FF00D25F"/>
      </bottom>
      <diagonal/>
    </border>
    <border>
      <left/>
      <right style="thin">
        <color indexed="64"/>
      </right>
      <top style="thin">
        <color indexed="64"/>
      </top>
      <bottom style="thick">
        <color rgb="FF00D25F"/>
      </bottom>
      <diagonal/>
    </border>
    <border>
      <left style="thin">
        <color indexed="64"/>
      </left>
      <right style="thick">
        <color rgb="FF00D25F"/>
      </right>
      <top style="thin">
        <color indexed="64"/>
      </top>
      <bottom style="thick">
        <color rgb="FF00D25F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0" fillId="0" borderId="0" xfId="0" applyNumberFormat="1"/>
    <xf numFmtId="6" fontId="2" fillId="2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 wrapText="1"/>
    </xf>
    <xf numFmtId="6" fontId="4" fillId="0" borderId="1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0" xfId="0" applyNumberFormat="1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top" wrapText="1"/>
    </xf>
    <xf numFmtId="0" fontId="4" fillId="3" borderId="12" xfId="0" applyFont="1" applyFill="1" applyBorder="1" applyAlignment="1">
      <alignment vertical="top"/>
    </xf>
    <xf numFmtId="0" fontId="4" fillId="3" borderId="12" xfId="0" applyFont="1" applyFill="1" applyBorder="1" applyAlignment="1">
      <alignment vertical="center"/>
    </xf>
    <xf numFmtId="0" fontId="4" fillId="3" borderId="12" xfId="0" applyFont="1" applyFill="1" applyBorder="1" applyAlignment="1">
      <alignment wrapText="1"/>
    </xf>
    <xf numFmtId="0" fontId="4" fillId="3" borderId="12" xfId="0" applyFont="1" applyFill="1" applyBorder="1" applyAlignment="1">
      <alignment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6" fontId="0" fillId="0" borderId="0" xfId="0" applyNumberFormat="1"/>
    <xf numFmtId="4" fontId="0" fillId="0" borderId="0" xfId="0" applyNumberFormat="1"/>
    <xf numFmtId="49" fontId="4" fillId="0" borderId="4" xfId="0" applyNumberFormat="1" applyFont="1" applyBorder="1" applyAlignment="1">
      <alignment horizontal="left" vertical="center" wrapText="1"/>
    </xf>
    <xf numFmtId="49" fontId="4" fillId="0" borderId="19" xfId="0" applyNumberFormat="1" applyFont="1" applyBorder="1" applyAlignment="1">
      <alignment horizontal="left"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16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4" fillId="3" borderId="9" xfId="0" applyFont="1" applyFill="1" applyBorder="1" applyAlignment="1">
      <alignment vertical="top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wrapText="1"/>
    </xf>
    <xf numFmtId="6" fontId="4" fillId="0" borderId="4" xfId="0" applyNumberFormat="1" applyFont="1" applyBorder="1" applyAlignment="1">
      <alignment horizontal="center" vertical="center" wrapText="1"/>
    </xf>
    <xf numFmtId="6" fontId="4" fillId="0" borderId="19" xfId="0" applyNumberFormat="1" applyFont="1" applyBorder="1" applyAlignment="1">
      <alignment horizontal="center" vertical="center" wrapText="1"/>
    </xf>
    <xf numFmtId="0" fontId="4" fillId="3" borderId="27" xfId="0" applyFont="1" applyFill="1" applyBorder="1"/>
    <xf numFmtId="6" fontId="4" fillId="0" borderId="28" xfId="0" applyNumberFormat="1" applyFont="1" applyBorder="1" applyAlignment="1">
      <alignment horizontal="center" vertical="center" wrapText="1"/>
    </xf>
    <xf numFmtId="0" fontId="4" fillId="3" borderId="27" xfId="0" applyFont="1" applyFill="1" applyBorder="1" applyAlignment="1">
      <alignment vertical="center"/>
    </xf>
    <xf numFmtId="0" fontId="4" fillId="0" borderId="28" xfId="0" applyFont="1" applyBorder="1" applyAlignment="1">
      <alignment horizontal="left" vertical="center" wrapText="1"/>
    </xf>
    <xf numFmtId="0" fontId="4" fillId="3" borderId="27" xfId="0" applyFont="1" applyFill="1" applyBorder="1" applyAlignment="1">
      <alignment wrapText="1"/>
    </xf>
    <xf numFmtId="0" fontId="4" fillId="3" borderId="29" xfId="0" applyFont="1" applyFill="1" applyBorder="1" applyAlignment="1">
      <alignment vertical="center"/>
    </xf>
    <xf numFmtId="3" fontId="4" fillId="0" borderId="28" xfId="0" applyNumberFormat="1" applyFont="1" applyBorder="1" applyAlignment="1">
      <alignment horizontal="center" vertical="center" wrapText="1"/>
    </xf>
    <xf numFmtId="0" fontId="4" fillId="3" borderId="25" xfId="0" applyFont="1" applyFill="1" applyBorder="1" applyAlignment="1">
      <alignment wrapText="1"/>
    </xf>
    <xf numFmtId="3" fontId="4" fillId="0" borderId="37" xfId="0" applyNumberFormat="1" applyFont="1" applyBorder="1" applyAlignment="1">
      <alignment horizontal="center" vertical="center" wrapText="1"/>
    </xf>
    <xf numFmtId="3" fontId="4" fillId="0" borderId="38" xfId="0" applyNumberFormat="1" applyFont="1" applyBorder="1" applyAlignment="1">
      <alignment horizontal="center" vertical="center" wrapText="1"/>
    </xf>
    <xf numFmtId="3" fontId="4" fillId="0" borderId="39" xfId="0" applyNumberFormat="1" applyFont="1" applyBorder="1" applyAlignment="1">
      <alignment horizontal="center" vertical="center" wrapText="1"/>
    </xf>
    <xf numFmtId="3" fontId="2" fillId="7" borderId="33" xfId="0" applyNumberFormat="1" applyFont="1" applyFill="1" applyBorder="1" applyAlignment="1">
      <alignment horizontal="center" vertical="center" wrapText="1"/>
    </xf>
    <xf numFmtId="3" fontId="2" fillId="7" borderId="28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9" fillId="5" borderId="43" xfId="0" applyNumberFormat="1" applyFont="1" applyFill="1" applyBorder="1" applyAlignment="1">
      <alignment horizontal="center" vertical="center" wrapText="1"/>
    </xf>
    <xf numFmtId="0" fontId="10" fillId="6" borderId="36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7" borderId="25" xfId="0" applyFont="1" applyFill="1" applyBorder="1" applyAlignment="1">
      <alignment horizontal="left" vertical="center"/>
    </xf>
    <xf numFmtId="0" fontId="2" fillId="7" borderId="5" xfId="0" applyFont="1" applyFill="1" applyBorder="1" applyAlignment="1">
      <alignment horizontal="left" vertical="center"/>
    </xf>
    <xf numFmtId="0" fontId="2" fillId="7" borderId="26" xfId="0" applyFont="1" applyFill="1" applyBorder="1" applyAlignment="1">
      <alignment horizontal="left" vertical="center"/>
    </xf>
    <xf numFmtId="0" fontId="2" fillId="7" borderId="25" xfId="0" applyFont="1" applyFill="1" applyBorder="1" applyAlignment="1">
      <alignment horizontal="right" vertical="center"/>
    </xf>
    <xf numFmtId="0" fontId="2" fillId="7" borderId="5" xfId="0" applyFont="1" applyFill="1" applyBorder="1" applyAlignment="1">
      <alignment horizontal="right" vertical="center"/>
    </xf>
    <xf numFmtId="0" fontId="2" fillId="7" borderId="3" xfId="0" applyFont="1" applyFill="1" applyBorder="1" applyAlignment="1">
      <alignment horizontal="right" vertical="center"/>
    </xf>
    <xf numFmtId="0" fontId="1" fillId="7" borderId="25" xfId="0" applyFont="1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left" vertical="center" wrapText="1"/>
    </xf>
    <xf numFmtId="0" fontId="1" fillId="7" borderId="26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2" fillId="3" borderId="15" xfId="0" applyFont="1" applyFill="1" applyBorder="1" applyAlignment="1">
      <alignment horizontal="right" vertical="center" wrapText="1"/>
    </xf>
    <xf numFmtId="0" fontId="2" fillId="3" borderId="0" xfId="0" applyFont="1" applyFill="1" applyBorder="1" applyAlignment="1">
      <alignment horizontal="right" vertical="center" wrapText="1"/>
    </xf>
    <xf numFmtId="0" fontId="2" fillId="3" borderId="34" xfId="0" applyFont="1" applyFill="1" applyBorder="1" applyAlignment="1">
      <alignment horizontal="right" vertical="center" wrapText="1"/>
    </xf>
    <xf numFmtId="0" fontId="9" fillId="5" borderId="40" xfId="0" applyFont="1" applyFill="1" applyBorder="1" applyAlignment="1">
      <alignment horizontal="right" vertical="center" wrapText="1"/>
    </xf>
    <xf numFmtId="0" fontId="9" fillId="5" borderId="41" xfId="0" applyFont="1" applyFill="1" applyBorder="1" applyAlignment="1">
      <alignment horizontal="right" vertical="center" wrapText="1"/>
    </xf>
    <xf numFmtId="0" fontId="9" fillId="5" borderId="42" xfId="0" applyFont="1" applyFill="1" applyBorder="1" applyAlignment="1">
      <alignment horizontal="right" vertical="center" wrapText="1"/>
    </xf>
    <xf numFmtId="0" fontId="2" fillId="7" borderId="30" xfId="0" applyFont="1" applyFill="1" applyBorder="1" applyAlignment="1">
      <alignment horizontal="right" vertical="center" wrapText="1"/>
    </xf>
    <xf numFmtId="0" fontId="2" fillId="7" borderId="31" xfId="0" applyFont="1" applyFill="1" applyBorder="1" applyAlignment="1">
      <alignment horizontal="right" vertical="center" wrapText="1"/>
    </xf>
    <xf numFmtId="0" fontId="2" fillId="7" borderId="32" xfId="0" applyFont="1" applyFill="1" applyBorder="1" applyAlignment="1">
      <alignment horizontal="right" vertical="center" wrapText="1"/>
    </xf>
    <xf numFmtId="0" fontId="7" fillId="8" borderId="22" xfId="0" applyFont="1" applyFill="1" applyBorder="1" applyAlignment="1">
      <alignment horizontal="left" vertical="center"/>
    </xf>
    <xf numFmtId="0" fontId="7" fillId="8" borderId="23" xfId="0" applyFont="1" applyFill="1" applyBorder="1" applyAlignment="1">
      <alignment horizontal="left" vertical="center"/>
    </xf>
    <xf numFmtId="0" fontId="7" fillId="8" borderId="24" xfId="0" applyFont="1" applyFill="1" applyBorder="1" applyAlignment="1">
      <alignment horizontal="left" vertical="center"/>
    </xf>
    <xf numFmtId="0" fontId="7" fillId="8" borderId="25" xfId="0" applyFont="1" applyFill="1" applyBorder="1" applyAlignment="1">
      <alignment horizontal="left" vertical="center"/>
    </xf>
    <xf numFmtId="0" fontId="7" fillId="8" borderId="5" xfId="0" applyFont="1" applyFill="1" applyBorder="1" applyAlignment="1">
      <alignment horizontal="left" vertical="center"/>
    </xf>
    <xf numFmtId="0" fontId="7" fillId="8" borderId="26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7" borderId="25" xfId="0" applyFont="1" applyFill="1" applyBorder="1" applyAlignment="1">
      <alignment horizontal="right" vertical="center" wrapText="1"/>
    </xf>
    <xf numFmtId="0" fontId="2" fillId="7" borderId="5" xfId="0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D25F"/>
      <color rgb="FF33CC33"/>
      <color rgb="FF66FF33"/>
      <color rgb="FF00DE6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190501</xdr:colOff>
      <xdr:row>6</xdr:row>
      <xdr:rowOff>243416</xdr:rowOff>
    </xdr:from>
    <xdr:to>
      <xdr:col>5</xdr:col>
      <xdr:colOff>603251</xdr:colOff>
      <xdr:row>6</xdr:row>
      <xdr:rowOff>539750</xdr:rowOff>
    </xdr:to>
    <xdr:sp macro="" textlink="">
      <xdr:nvSpPr>
        <xdr:cNvPr id="2" name="Pfeil nach links 1"/>
        <xdr:cNvSpPr/>
      </xdr:nvSpPr>
      <xdr:spPr>
        <a:xfrm>
          <a:off x="7376584" y="2402416"/>
          <a:ext cx="1174750" cy="296334"/>
        </a:xfrm>
        <a:prstGeom prst="lef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</xdr:col>
      <xdr:colOff>201083</xdr:colOff>
      <xdr:row>13</xdr:row>
      <xdr:rowOff>0</xdr:rowOff>
    </xdr:from>
    <xdr:to>
      <xdr:col>5</xdr:col>
      <xdr:colOff>613833</xdr:colOff>
      <xdr:row>13</xdr:row>
      <xdr:rowOff>296334</xdr:rowOff>
    </xdr:to>
    <xdr:sp macro="" textlink="">
      <xdr:nvSpPr>
        <xdr:cNvPr id="4" name="Pfeil nach links 3"/>
        <xdr:cNvSpPr/>
      </xdr:nvSpPr>
      <xdr:spPr>
        <a:xfrm>
          <a:off x="7387166" y="5450417"/>
          <a:ext cx="1174750" cy="296334"/>
        </a:xfrm>
        <a:prstGeom prst="lef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5"/>
  <sheetViews>
    <sheetView tabSelected="1" topLeftCell="A2" zoomScale="90" zoomScaleNormal="90" workbookViewId="0">
      <selection activeCell="T18" sqref="T18"/>
    </sheetView>
  </sheetViews>
  <sheetFormatPr baseColWidth="10" defaultRowHeight="15"/>
  <cols>
    <col min="1" max="1" width="15.42578125" customWidth="1"/>
    <col min="2" max="4" width="30.85546875" style="1" customWidth="1"/>
    <col min="5" max="10" width="0" hidden="1" customWidth="1"/>
    <col min="11" max="11" width="12.28515625" customWidth="1"/>
    <col min="13" max="17" width="11.42578125" hidden="1" customWidth="1"/>
  </cols>
  <sheetData>
    <row r="1" spans="1:17" ht="26.25" customHeight="1">
      <c r="A1" s="22" t="s">
        <v>0</v>
      </c>
      <c r="B1" s="19" t="s">
        <v>1</v>
      </c>
      <c r="C1" s="19" t="s">
        <v>2</v>
      </c>
      <c r="D1" s="20" t="s">
        <v>3</v>
      </c>
    </row>
    <row r="2" spans="1:17" ht="12.75" customHeight="1">
      <c r="A2" s="63" t="s">
        <v>4</v>
      </c>
      <c r="B2" s="21">
        <v>1</v>
      </c>
      <c r="C2" s="36">
        <v>2</v>
      </c>
      <c r="D2" s="5">
        <v>3</v>
      </c>
    </row>
    <row r="3" spans="1:17">
      <c r="A3" s="64"/>
      <c r="B3" s="61" t="s">
        <v>13</v>
      </c>
      <c r="C3" s="62"/>
      <c r="D3" s="5" t="s">
        <v>14</v>
      </c>
    </row>
    <row r="4" spans="1:17" ht="85.5" customHeight="1">
      <c r="A4" s="23" t="s">
        <v>5</v>
      </c>
      <c r="B4" s="9" t="s">
        <v>62</v>
      </c>
      <c r="C4" s="9" t="s">
        <v>47</v>
      </c>
      <c r="D4" s="10" t="s">
        <v>36</v>
      </c>
    </row>
    <row r="5" spans="1:17" ht="25.5">
      <c r="A5" s="23" t="s">
        <v>64</v>
      </c>
      <c r="B5" s="2" t="s">
        <v>6</v>
      </c>
      <c r="C5" s="2" t="s">
        <v>7</v>
      </c>
      <c r="D5" s="17" t="s">
        <v>6</v>
      </c>
    </row>
    <row r="6" spans="1:17">
      <c r="A6" s="24" t="s">
        <v>42</v>
      </c>
      <c r="B6" s="2" t="s">
        <v>41</v>
      </c>
      <c r="C6" s="2" t="s">
        <v>8</v>
      </c>
      <c r="D6" s="17" t="s">
        <v>8</v>
      </c>
    </row>
    <row r="7" spans="1:17" ht="67.5" customHeight="1">
      <c r="A7" s="23" t="s">
        <v>9</v>
      </c>
      <c r="B7" s="8">
        <v>38</v>
      </c>
      <c r="C7" s="8">
        <v>146</v>
      </c>
      <c r="D7" s="18">
        <v>300</v>
      </c>
      <c r="G7" s="37" t="s">
        <v>51</v>
      </c>
      <c r="H7" s="38"/>
      <c r="I7" s="38"/>
      <c r="J7" s="38"/>
    </row>
    <row r="8" spans="1:17" ht="66" customHeight="1" thickBot="1">
      <c r="A8" s="39" t="s">
        <v>11</v>
      </c>
      <c r="B8" s="40" t="s">
        <v>10</v>
      </c>
      <c r="C8" s="40" t="s">
        <v>12</v>
      </c>
      <c r="D8" s="41" t="s">
        <v>20</v>
      </c>
    </row>
    <row r="9" spans="1:17" ht="21" customHeight="1" thickTop="1">
      <c r="A9" s="86" t="s">
        <v>52</v>
      </c>
      <c r="B9" s="87"/>
      <c r="C9" s="87"/>
      <c r="D9" s="88"/>
    </row>
    <row r="10" spans="1:17" ht="24" customHeight="1">
      <c r="A10" s="65" t="s">
        <v>37</v>
      </c>
      <c r="B10" s="66"/>
      <c r="C10" s="66"/>
      <c r="D10" s="67"/>
      <c r="M10">
        <v>47500</v>
      </c>
      <c r="N10">
        <v>12</v>
      </c>
      <c r="O10">
        <f>M10/N10</f>
        <v>3958.3333333333335</v>
      </c>
      <c r="P10">
        <v>18</v>
      </c>
      <c r="Q10">
        <f>P10*O10</f>
        <v>71250</v>
      </c>
    </row>
    <row r="11" spans="1:17">
      <c r="A11" s="45" t="s">
        <v>15</v>
      </c>
      <c r="B11" s="6">
        <v>91250</v>
      </c>
      <c r="C11" s="6">
        <v>35000</v>
      </c>
      <c r="D11" s="46">
        <v>11875</v>
      </c>
      <c r="Q11">
        <v>20000</v>
      </c>
    </row>
    <row r="12" spans="1:17" ht="38.25" customHeight="1">
      <c r="A12" s="47" t="s">
        <v>16</v>
      </c>
      <c r="B12" s="9" t="s">
        <v>63</v>
      </c>
      <c r="C12" s="9" t="s">
        <v>17</v>
      </c>
      <c r="D12" s="48" t="s">
        <v>59</v>
      </c>
      <c r="G12" s="3"/>
      <c r="Q12">
        <f>SUM(Q10:Q11)</f>
        <v>91250</v>
      </c>
    </row>
    <row r="13" spans="1:17" ht="39">
      <c r="A13" s="49" t="s">
        <v>18</v>
      </c>
      <c r="B13" s="6">
        <f>SUM(B7*B11)</f>
        <v>3467500</v>
      </c>
      <c r="C13" s="6">
        <f t="shared" ref="C13:D13" si="0">SUM(C7*C11)</f>
        <v>5110000</v>
      </c>
      <c r="D13" s="46">
        <f t="shared" si="0"/>
        <v>3562500</v>
      </c>
    </row>
    <row r="14" spans="1:17" ht="24" customHeight="1">
      <c r="A14" s="68" t="s">
        <v>43</v>
      </c>
      <c r="B14" s="69"/>
      <c r="C14" s="70"/>
      <c r="D14" s="57">
        <f>SUM(B13:D13)</f>
        <v>12140000</v>
      </c>
      <c r="G14" s="37" t="s">
        <v>50</v>
      </c>
      <c r="H14" s="38"/>
    </row>
    <row r="15" spans="1:17" ht="21" customHeight="1">
      <c r="A15" s="89" t="s">
        <v>53</v>
      </c>
      <c r="B15" s="90"/>
      <c r="C15" s="90"/>
      <c r="D15" s="91"/>
    </row>
    <row r="16" spans="1:17" ht="30" customHeight="1">
      <c r="A16" s="71" t="s">
        <v>25</v>
      </c>
      <c r="B16" s="72"/>
      <c r="C16" s="72"/>
      <c r="D16" s="73"/>
    </row>
    <row r="17" spans="1:12">
      <c r="A17" s="45" t="s">
        <v>15</v>
      </c>
      <c r="B17" s="8">
        <v>0</v>
      </c>
      <c r="C17" s="6">
        <v>190000</v>
      </c>
      <c r="D17" s="46">
        <v>213750</v>
      </c>
      <c r="F17" s="30"/>
    </row>
    <row r="18" spans="1:12" ht="38.25">
      <c r="A18" s="50" t="s">
        <v>16</v>
      </c>
      <c r="B18" s="9" t="s">
        <v>38</v>
      </c>
      <c r="C18" s="9" t="s">
        <v>61</v>
      </c>
      <c r="D18" s="48" t="s">
        <v>60</v>
      </c>
    </row>
    <row r="19" spans="1:12" ht="39">
      <c r="A19" s="49" t="s">
        <v>40</v>
      </c>
      <c r="B19" s="11">
        <f>SUM(B17*B7)</f>
        <v>0</v>
      </c>
      <c r="C19" s="11">
        <f t="shared" ref="C19:D19" si="1">SUM(C17*C7)</f>
        <v>27740000</v>
      </c>
      <c r="D19" s="51">
        <f t="shared" si="1"/>
        <v>64125000</v>
      </c>
      <c r="F19" s="31"/>
      <c r="G19" s="3"/>
      <c r="H19" s="3"/>
    </row>
    <row r="20" spans="1:12" ht="25.5" customHeight="1">
      <c r="A20" s="95" t="s">
        <v>57</v>
      </c>
      <c r="B20" s="96"/>
      <c r="C20" s="97"/>
      <c r="D20" s="57">
        <f>SUM(B19:D19)</f>
        <v>91865000</v>
      </c>
      <c r="F20" s="31"/>
      <c r="G20" s="3"/>
      <c r="H20" s="3"/>
    </row>
    <row r="21" spans="1:12" ht="21" customHeight="1">
      <c r="A21" s="89" t="s">
        <v>54</v>
      </c>
      <c r="B21" s="90"/>
      <c r="C21" s="90"/>
      <c r="D21" s="91"/>
      <c r="F21" s="31"/>
      <c r="G21" s="3"/>
      <c r="H21" s="3"/>
    </row>
    <row r="22" spans="1:12" ht="38.25" customHeight="1">
      <c r="A22" s="52" t="s">
        <v>55</v>
      </c>
      <c r="B22" s="11">
        <f>B13+B19</f>
        <v>3467500</v>
      </c>
      <c r="C22" s="11">
        <f t="shared" ref="C22:D22" si="2">C13+C19</f>
        <v>32850000</v>
      </c>
      <c r="D22" s="51">
        <f t="shared" si="2"/>
        <v>67687500</v>
      </c>
      <c r="F22" s="31"/>
      <c r="G22" s="3"/>
      <c r="H22" s="3"/>
    </row>
    <row r="23" spans="1:12" ht="24" customHeight="1" thickBot="1">
      <c r="A23" s="83" t="s">
        <v>35</v>
      </c>
      <c r="B23" s="84"/>
      <c r="C23" s="85"/>
      <c r="D23" s="56">
        <f>SUM(B22:D22)</f>
        <v>104005000</v>
      </c>
    </row>
    <row r="24" spans="1:12" ht="26.25" hidden="1">
      <c r="A24" s="42" t="s">
        <v>19</v>
      </c>
      <c r="B24" s="43">
        <v>265206</v>
      </c>
      <c r="C24" s="43">
        <v>127000</v>
      </c>
      <c r="D24" s="44">
        <v>23750</v>
      </c>
    </row>
    <row r="25" spans="1:12" ht="39" hidden="1">
      <c r="A25" s="26" t="s">
        <v>26</v>
      </c>
      <c r="B25" s="6">
        <f>SUM(B24)*B7</f>
        <v>10077828</v>
      </c>
      <c r="C25" s="6">
        <f>SUM(C24)*C7</f>
        <v>18542000</v>
      </c>
      <c r="D25" s="7">
        <f>SUM(D24)*D7</f>
        <v>7125000</v>
      </c>
    </row>
    <row r="26" spans="1:12" ht="24" hidden="1" customHeight="1">
      <c r="A26" s="92" t="s">
        <v>21</v>
      </c>
      <c r="B26" s="93"/>
      <c r="C26" s="94"/>
      <c r="D26" s="4">
        <f>SUM(B25:D25)</f>
        <v>35744828</v>
      </c>
    </row>
    <row r="27" spans="1:12" ht="24" customHeight="1" thickTop="1">
      <c r="A27" s="74" t="s">
        <v>27</v>
      </c>
      <c r="B27" s="75"/>
      <c r="C27" s="75"/>
      <c r="D27" s="76"/>
    </row>
    <row r="28" spans="1:12" ht="18" customHeight="1">
      <c r="A28" s="27" t="s">
        <v>15</v>
      </c>
      <c r="B28" s="13" t="s">
        <v>28</v>
      </c>
      <c r="C28" s="13" t="s">
        <v>29</v>
      </c>
      <c r="D28" s="14" t="s">
        <v>30</v>
      </c>
    </row>
    <row r="29" spans="1:12" ht="25.5">
      <c r="A29" s="25" t="s">
        <v>16</v>
      </c>
      <c r="B29" s="15" t="s">
        <v>32</v>
      </c>
      <c r="C29" s="15" t="s">
        <v>33</v>
      </c>
      <c r="D29" s="16" t="s">
        <v>31</v>
      </c>
    </row>
    <row r="30" spans="1:12" ht="38.25">
      <c r="A30" s="27" t="s">
        <v>39</v>
      </c>
      <c r="B30" s="11">
        <f>SUM(B28*B7)</f>
        <v>10077828</v>
      </c>
      <c r="C30" s="11">
        <f>SUM(C28*C7)</f>
        <v>46282000</v>
      </c>
      <c r="D30" s="12">
        <f>SUM(D28*D7)</f>
        <v>71250000</v>
      </c>
    </row>
    <row r="31" spans="1:12" ht="24" customHeight="1" thickBot="1">
      <c r="A31" s="77" t="s">
        <v>34</v>
      </c>
      <c r="B31" s="78"/>
      <c r="C31" s="79"/>
      <c r="D31" s="58">
        <f>SUM(B30:D30)</f>
        <v>127609828</v>
      </c>
    </row>
    <row r="32" spans="1:12" ht="28.5" customHeight="1" thickTop="1">
      <c r="A32" s="60" t="s">
        <v>58</v>
      </c>
      <c r="B32" s="53">
        <f>B30-B22</f>
        <v>6610328</v>
      </c>
      <c r="C32" s="54">
        <f t="shared" ref="C32:D32" si="3">C30-C22</f>
        <v>13432000</v>
      </c>
      <c r="D32" s="55">
        <f t="shared" si="3"/>
        <v>3562500</v>
      </c>
      <c r="L32" s="3"/>
    </row>
    <row r="33" spans="1:4" ht="28.5" customHeight="1" thickBot="1">
      <c r="A33" s="80" t="s">
        <v>56</v>
      </c>
      <c r="B33" s="81"/>
      <c r="C33" s="82"/>
      <c r="D33" s="59">
        <f>SUM(D31-D23)</f>
        <v>23604828</v>
      </c>
    </row>
    <row r="34" spans="1:4" ht="63" customHeight="1" thickTop="1">
      <c r="A34" s="34" t="s">
        <v>48</v>
      </c>
      <c r="B34" s="32" t="s">
        <v>45</v>
      </c>
      <c r="C34" s="32" t="s">
        <v>23</v>
      </c>
      <c r="D34" s="33" t="s">
        <v>46</v>
      </c>
    </row>
    <row r="35" spans="1:4" ht="45" customHeight="1" thickBot="1">
      <c r="A35" s="35" t="s">
        <v>49</v>
      </c>
      <c r="B35" s="28" t="s">
        <v>22</v>
      </c>
      <c r="C35" s="28" t="s">
        <v>44</v>
      </c>
      <c r="D35" s="29" t="s">
        <v>24</v>
      </c>
    </row>
  </sheetData>
  <mergeCells count="14">
    <mergeCell ref="A27:D27"/>
    <mergeCell ref="A31:C31"/>
    <mergeCell ref="A33:C33"/>
    <mergeCell ref="A23:C23"/>
    <mergeCell ref="A9:D9"/>
    <mergeCell ref="A15:D15"/>
    <mergeCell ref="A26:C26"/>
    <mergeCell ref="A21:D21"/>
    <mergeCell ref="A20:C20"/>
    <mergeCell ref="B3:C3"/>
    <mergeCell ref="A2:A3"/>
    <mergeCell ref="A10:D10"/>
    <mergeCell ref="A14:C14"/>
    <mergeCell ref="A16:D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>
    <oddHeader>&amp;LAnlage 1&amp;C&amp;14Übersicht personalwirtschaftliche Modelle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May-Lander, Steffi</dc:creator>
  <cp:lastModifiedBy>Ruch, Cornelia</cp:lastModifiedBy>
  <cp:lastPrinted>2013-09-03T07:50:01Z</cp:lastPrinted>
  <dcterms:created xsi:type="dcterms:W3CDTF">2013-07-04T12:11:42Z</dcterms:created>
  <dcterms:modified xsi:type="dcterms:W3CDTF">2013-09-04T11:32:42Z</dcterms:modified>
</cp:coreProperties>
</file>